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sdx" ContentType="application/vnd.ms-visio.drawing"/>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Intro and Revision History" sheetId="4" r:id="rId1"/>
    <sheet name="Voltage Thresholds DC" sheetId="1" r:id="rId2"/>
    <sheet name="Voltage Thresholds AC" sheetId="5" r:id="rId3"/>
  </sheets>
  <calcPr calcId="145621"/>
</workbook>
</file>

<file path=xl/calcChain.xml><?xml version="1.0" encoding="utf-8"?>
<calcChain xmlns="http://schemas.openxmlformats.org/spreadsheetml/2006/main">
  <c r="G7" i="5" l="1"/>
  <c r="G8" i="5" s="1"/>
  <c r="F7" i="5"/>
  <c r="F8" i="5" s="1"/>
  <c r="H11" i="5" l="1"/>
  <c r="G9" i="5"/>
  <c r="F9" i="5"/>
  <c r="H7" i="5"/>
  <c r="F6" i="1"/>
  <c r="G6" i="1"/>
  <c r="H6" i="1" s="1"/>
  <c r="H9" i="5" l="1"/>
  <c r="H8" i="5"/>
  <c r="H8" i="1" l="1"/>
  <c r="H10" i="1"/>
  <c r="H11" i="1"/>
  <c r="F10" i="1"/>
  <c r="G7" i="1"/>
  <c r="G10" i="1"/>
  <c r="F7" i="1"/>
  <c r="F8" i="1"/>
  <c r="H7" i="1"/>
  <c r="G8" i="1"/>
</calcChain>
</file>

<file path=xl/sharedStrings.xml><?xml version="1.0" encoding="utf-8"?>
<sst xmlns="http://schemas.openxmlformats.org/spreadsheetml/2006/main" count="76" uniqueCount="55">
  <si>
    <t>Current through ISO121x (mA):</t>
  </si>
  <si>
    <t>Typ</t>
  </si>
  <si>
    <t>Max</t>
  </si>
  <si>
    <t>Min</t>
  </si>
  <si>
    <t>INPUT VARIABLES</t>
  </si>
  <si>
    <t>About this document</t>
  </si>
  <si>
    <t>Revision History</t>
  </si>
  <si>
    <t>Rev.</t>
  </si>
  <si>
    <t>Date</t>
  </si>
  <si>
    <t>Sheet</t>
    <phoneticPr fontId="0" type="noConversion"/>
  </si>
  <si>
    <t>Comments</t>
  </si>
  <si>
    <t>all</t>
  </si>
  <si>
    <t>initial version</t>
  </si>
  <si>
    <t>This tool is designed as an aid for customers of Texas Instruments related to their use of the ISO1211 and ISO1212. This tool is provided “as is” and Texas Instruments makes no warranties, either express or implied, with regard to the tool or its output, and assumes no liability for applications assistance of the design of the user’s products.  User is responsible for its products and applications using Texas Instruments components and user assumes all risk in the use of this tool. In no event shall Texas Instruments be liable for any actual, special, incidental, consequential, or indirect damages, however caused, on any theory of liability and whether or not TI has been advised of the possibility of such damages, arising in any way out of this tool or user's use of this tool.</t>
  </si>
  <si>
    <t>User Input</t>
  </si>
  <si>
    <t>Usage: Enter the application information in the yellow cells.</t>
  </si>
  <si>
    <t>Calculation</t>
  </si>
  <si>
    <r>
      <t>R</t>
    </r>
    <r>
      <rPr>
        <b/>
        <vertAlign val="subscript"/>
        <sz val="11"/>
        <color theme="1"/>
        <rFont val="Calibri"/>
        <family val="2"/>
        <scheme val="minor"/>
      </rPr>
      <t>THR</t>
    </r>
    <r>
      <rPr>
        <b/>
        <sz val="11"/>
        <color theme="1"/>
        <rFont val="Calibri"/>
        <family val="2"/>
        <scheme val="minor"/>
      </rPr>
      <t xml:space="preserve"> (k</t>
    </r>
    <r>
      <rPr>
        <b/>
        <sz val="11"/>
        <color theme="1"/>
        <rFont val="Calibri"/>
        <family val="2"/>
      </rPr>
      <t>Ω</t>
    </r>
    <r>
      <rPr>
        <b/>
        <sz val="11"/>
        <color theme="1"/>
        <rFont val="Calibri"/>
        <family val="2"/>
        <scheme val="minor"/>
      </rPr>
      <t>)</t>
    </r>
  </si>
  <si>
    <r>
      <t>R</t>
    </r>
    <r>
      <rPr>
        <b/>
        <vertAlign val="subscript"/>
        <sz val="11"/>
        <color theme="1"/>
        <rFont val="Calibri"/>
        <family val="2"/>
        <scheme val="minor"/>
      </rPr>
      <t>SHUNT</t>
    </r>
    <r>
      <rPr>
        <b/>
        <sz val="11"/>
        <color theme="1"/>
        <rFont val="Calibri"/>
        <family val="2"/>
        <scheme val="minor"/>
      </rPr>
      <t xml:space="preserve"> (k</t>
    </r>
    <r>
      <rPr>
        <b/>
        <sz val="11"/>
        <color theme="1"/>
        <rFont val="Calibri"/>
        <family val="2"/>
      </rPr>
      <t>Ω</t>
    </r>
    <r>
      <rPr>
        <b/>
        <sz val="11"/>
        <color theme="1"/>
        <rFont val="Calibri"/>
        <family val="2"/>
        <scheme val="minor"/>
      </rPr>
      <t>)</t>
    </r>
  </si>
  <si>
    <t>Suggested Values:</t>
  </si>
  <si>
    <t>48-V digital inputs with 30-V threshold</t>
  </si>
  <si>
    <r>
      <t>R</t>
    </r>
    <r>
      <rPr>
        <b/>
        <vertAlign val="subscript"/>
        <sz val="11"/>
        <color theme="1"/>
        <rFont val="Calibri"/>
        <family val="2"/>
        <scheme val="minor"/>
      </rPr>
      <t>SENSE</t>
    </r>
    <r>
      <rPr>
        <b/>
        <sz val="11"/>
        <color theme="1"/>
        <rFont val="Calibri"/>
        <family val="2"/>
        <scheme val="minor"/>
      </rPr>
      <t xml:space="preserve"> (</t>
    </r>
    <r>
      <rPr>
        <b/>
        <sz val="11"/>
        <color theme="1"/>
        <rFont val="Calibri"/>
        <family val="2"/>
      </rPr>
      <t>Ω</t>
    </r>
    <r>
      <rPr>
        <b/>
        <sz val="11"/>
        <color theme="1"/>
        <rFont val="Calibri"/>
        <family val="2"/>
        <scheme val="minor"/>
      </rPr>
      <t>)  (must be &lt;562)</t>
    </r>
  </si>
  <si>
    <t>240-V DC with 120-V threshold</t>
  </si>
  <si>
    <t>110-V DC with 60-V threshold</t>
  </si>
  <si>
    <r>
      <t>R</t>
    </r>
    <r>
      <rPr>
        <vertAlign val="subscript"/>
        <sz val="11"/>
        <color theme="1"/>
        <rFont val="Calibri"/>
        <family val="2"/>
        <scheme val="minor"/>
      </rPr>
      <t>THR</t>
    </r>
    <r>
      <rPr>
        <sz val="11"/>
        <color theme="1"/>
        <rFont val="Calibri"/>
        <family val="2"/>
        <scheme val="minor"/>
      </rPr>
      <t>=8 k</t>
    </r>
    <r>
      <rPr>
        <sz val="11"/>
        <color theme="1"/>
        <rFont val="Calibri"/>
        <family val="2"/>
      </rPr>
      <t>Ω, R</t>
    </r>
    <r>
      <rPr>
        <vertAlign val="subscript"/>
        <sz val="11"/>
        <color theme="1"/>
        <rFont val="Calibri"/>
        <family val="2"/>
      </rPr>
      <t>SENSE</t>
    </r>
    <r>
      <rPr>
        <sz val="11"/>
        <color theme="1"/>
        <rFont val="Calibri"/>
        <family val="2"/>
      </rPr>
      <t>=560 Ω, R</t>
    </r>
    <r>
      <rPr>
        <vertAlign val="subscript"/>
        <sz val="11"/>
        <color theme="1"/>
        <rFont val="Calibri"/>
        <family val="2"/>
      </rPr>
      <t>SHUNT</t>
    </r>
    <r>
      <rPr>
        <sz val="11"/>
        <color theme="1"/>
        <rFont val="Calibri"/>
        <family val="2"/>
      </rPr>
      <t>=1000 kΩ  (That is: R</t>
    </r>
    <r>
      <rPr>
        <vertAlign val="subscript"/>
        <sz val="11"/>
        <color theme="1"/>
        <rFont val="Calibri"/>
        <family val="2"/>
      </rPr>
      <t>SHUNT</t>
    </r>
    <r>
      <rPr>
        <sz val="11"/>
        <color theme="1"/>
        <rFont val="Calibri"/>
        <family val="2"/>
      </rPr>
      <t xml:space="preserve"> not needed)</t>
    </r>
  </si>
  <si>
    <r>
      <t>R</t>
    </r>
    <r>
      <rPr>
        <vertAlign val="subscript"/>
        <sz val="11"/>
        <color theme="1"/>
        <rFont val="Calibri"/>
        <family val="2"/>
        <scheme val="minor"/>
      </rPr>
      <t>THR</t>
    </r>
    <r>
      <rPr>
        <sz val="11"/>
        <color theme="1"/>
        <rFont val="Calibri"/>
        <family val="2"/>
        <scheme val="minor"/>
      </rPr>
      <t>=20 k</t>
    </r>
    <r>
      <rPr>
        <sz val="11"/>
        <color theme="1"/>
        <rFont val="Calibri"/>
        <family val="2"/>
      </rPr>
      <t>Ω, R</t>
    </r>
    <r>
      <rPr>
        <vertAlign val="subscript"/>
        <sz val="11"/>
        <color theme="1"/>
        <rFont val="Calibri"/>
        <family val="2"/>
      </rPr>
      <t>SENSE</t>
    </r>
    <r>
      <rPr>
        <sz val="11"/>
        <color theme="1"/>
        <rFont val="Calibri"/>
        <family val="2"/>
      </rPr>
      <t>=560 Ω, R</t>
    </r>
    <r>
      <rPr>
        <vertAlign val="subscript"/>
        <sz val="11"/>
        <color theme="1"/>
        <rFont val="Calibri"/>
        <family val="2"/>
      </rPr>
      <t>SHUNT</t>
    </r>
    <r>
      <rPr>
        <sz val="11"/>
        <color theme="1"/>
        <rFont val="Calibri"/>
        <family val="2"/>
      </rPr>
      <t>=50 kΩ</t>
    </r>
  </si>
  <si>
    <r>
      <t>R</t>
    </r>
    <r>
      <rPr>
        <vertAlign val="subscript"/>
        <sz val="11"/>
        <color theme="1"/>
        <rFont val="Calibri"/>
        <family val="2"/>
        <scheme val="minor"/>
      </rPr>
      <t>THR</t>
    </r>
    <r>
      <rPr>
        <sz val="11"/>
        <color theme="1"/>
        <rFont val="Calibri"/>
        <family val="2"/>
        <scheme val="minor"/>
      </rPr>
      <t>=40 k</t>
    </r>
    <r>
      <rPr>
        <sz val="11"/>
        <color theme="1"/>
        <rFont val="Calibri"/>
        <family val="2"/>
      </rPr>
      <t>Ω, R</t>
    </r>
    <r>
      <rPr>
        <vertAlign val="subscript"/>
        <sz val="11"/>
        <color theme="1"/>
        <rFont val="Calibri"/>
        <family val="2"/>
      </rPr>
      <t>SENSE</t>
    </r>
    <r>
      <rPr>
        <sz val="11"/>
        <color theme="1"/>
        <rFont val="Calibri"/>
        <family val="2"/>
      </rPr>
      <t>=560 Ω, R</t>
    </r>
    <r>
      <rPr>
        <vertAlign val="subscript"/>
        <sz val="11"/>
        <color theme="1"/>
        <rFont val="Calibri"/>
        <family val="2"/>
      </rPr>
      <t>SHUNT</t>
    </r>
    <r>
      <rPr>
        <sz val="11"/>
        <color theme="1"/>
        <rFont val="Calibri"/>
        <family val="2"/>
      </rPr>
      <t xml:space="preserve">=22 kΩ  </t>
    </r>
  </si>
  <si>
    <t>2. The calculator holds for DC inputs as well as AC inputs with external rectification.</t>
  </si>
  <si>
    <t>Application circuit for DC inputs</t>
  </si>
  <si>
    <t>Application circuit for AC inputs</t>
  </si>
  <si>
    <t>Hints:</t>
  </si>
  <si>
    <r>
      <t>Reducing R</t>
    </r>
    <r>
      <rPr>
        <vertAlign val="subscript"/>
        <sz val="11"/>
        <color theme="1"/>
        <rFont val="Calibri"/>
        <family val="2"/>
        <scheme val="minor"/>
      </rPr>
      <t>SENSE</t>
    </r>
    <r>
      <rPr>
        <sz val="11"/>
        <color theme="1"/>
        <rFont val="Calibri"/>
        <family val="2"/>
        <scheme val="minor"/>
      </rPr>
      <t xml:space="preserve"> increases V</t>
    </r>
    <r>
      <rPr>
        <vertAlign val="subscript"/>
        <sz val="11"/>
        <color theme="1"/>
        <rFont val="Calibri"/>
        <family val="2"/>
        <scheme val="minor"/>
      </rPr>
      <t>IH</t>
    </r>
    <r>
      <rPr>
        <sz val="11"/>
        <color theme="1"/>
        <rFont val="Calibri"/>
        <family val="2"/>
        <scheme val="minor"/>
      </rPr>
      <t>/V</t>
    </r>
    <r>
      <rPr>
        <vertAlign val="subscript"/>
        <sz val="11"/>
        <color theme="1"/>
        <rFont val="Calibri"/>
        <family val="2"/>
        <scheme val="minor"/>
      </rPr>
      <t xml:space="preserve">IL </t>
    </r>
    <r>
      <rPr>
        <sz val="11"/>
        <color theme="1"/>
        <rFont val="Calibri"/>
        <family val="2"/>
        <scheme val="minor"/>
      </rPr>
      <t>and I</t>
    </r>
    <r>
      <rPr>
        <vertAlign val="subscript"/>
        <sz val="11"/>
        <color theme="1"/>
        <rFont val="Calibri"/>
        <family val="2"/>
        <scheme val="minor"/>
      </rPr>
      <t>IN</t>
    </r>
  </si>
  <si>
    <r>
      <t>Reducing R</t>
    </r>
    <r>
      <rPr>
        <vertAlign val="subscript"/>
        <sz val="11"/>
        <color theme="1"/>
        <rFont val="Calibri"/>
        <family val="2"/>
        <scheme val="minor"/>
      </rPr>
      <t>SHUNT</t>
    </r>
    <r>
      <rPr>
        <sz val="11"/>
        <color theme="1"/>
        <rFont val="Calibri"/>
        <family val="2"/>
        <scheme val="minor"/>
      </rPr>
      <t xml:space="preserve"> increases V</t>
    </r>
    <r>
      <rPr>
        <vertAlign val="subscript"/>
        <sz val="11"/>
        <color theme="1"/>
        <rFont val="Calibri"/>
        <family val="2"/>
        <scheme val="minor"/>
      </rPr>
      <t>IN_MAX</t>
    </r>
  </si>
  <si>
    <r>
      <t>Increasing R</t>
    </r>
    <r>
      <rPr>
        <vertAlign val="subscript"/>
        <sz val="11"/>
        <color theme="1"/>
        <rFont val="Calibri"/>
        <family val="2"/>
        <scheme val="minor"/>
      </rPr>
      <t>THR</t>
    </r>
    <r>
      <rPr>
        <sz val="11"/>
        <color theme="1"/>
        <rFont val="Calibri"/>
        <family val="2"/>
        <scheme val="minor"/>
      </rPr>
      <t xml:space="preserve"> increases V</t>
    </r>
    <r>
      <rPr>
        <vertAlign val="subscript"/>
        <sz val="11"/>
        <color theme="1"/>
        <rFont val="Calibri"/>
        <family val="2"/>
        <scheme val="minor"/>
      </rPr>
      <t>IH</t>
    </r>
    <r>
      <rPr>
        <sz val="11"/>
        <color theme="1"/>
        <rFont val="Calibri"/>
        <family val="2"/>
        <scheme val="minor"/>
      </rPr>
      <t>/V</t>
    </r>
    <r>
      <rPr>
        <vertAlign val="subscript"/>
        <sz val="11"/>
        <color theme="1"/>
        <rFont val="Calibri"/>
        <family val="2"/>
        <scheme val="minor"/>
      </rPr>
      <t>IL</t>
    </r>
  </si>
  <si>
    <r>
      <t>Current at Module Input (I</t>
    </r>
    <r>
      <rPr>
        <b/>
        <vertAlign val="subscript"/>
        <sz val="11"/>
        <color theme="1"/>
        <rFont val="Calibri"/>
        <family val="2"/>
        <scheme val="minor"/>
      </rPr>
      <t>IN</t>
    </r>
    <r>
      <rPr>
        <b/>
        <sz val="11"/>
        <color theme="1"/>
        <rFont val="Calibri"/>
        <family val="2"/>
        <scheme val="minor"/>
      </rPr>
      <t>)at chosen input voltage (V</t>
    </r>
    <r>
      <rPr>
        <b/>
        <vertAlign val="subscript"/>
        <sz val="11"/>
        <color theme="1"/>
        <rFont val="Calibri"/>
        <family val="2"/>
        <scheme val="minor"/>
      </rPr>
      <t>IN</t>
    </r>
    <r>
      <rPr>
        <b/>
        <sz val="11"/>
        <color theme="1"/>
        <rFont val="Calibri"/>
        <family val="2"/>
        <scheme val="minor"/>
      </rPr>
      <t>) (valid for V</t>
    </r>
    <r>
      <rPr>
        <b/>
        <vertAlign val="subscript"/>
        <sz val="11"/>
        <color theme="1"/>
        <rFont val="Calibri"/>
        <family val="2"/>
        <scheme val="minor"/>
      </rPr>
      <t>IN</t>
    </r>
    <r>
      <rPr>
        <b/>
        <sz val="11"/>
        <color theme="1"/>
        <rFont val="Calibri"/>
        <family val="2"/>
        <scheme val="minor"/>
      </rPr>
      <t>&gt;V</t>
    </r>
    <r>
      <rPr>
        <b/>
        <vertAlign val="subscript"/>
        <sz val="11"/>
        <color theme="1"/>
        <rFont val="Calibri"/>
        <family val="2"/>
        <scheme val="minor"/>
      </rPr>
      <t>IH</t>
    </r>
    <r>
      <rPr>
        <b/>
        <sz val="11"/>
        <color theme="1"/>
        <rFont val="Calibri"/>
        <family val="2"/>
        <scheme val="minor"/>
      </rPr>
      <t xml:space="preserve"> only)</t>
    </r>
  </si>
  <si>
    <r>
      <t>3. Input the yellow cells: values of R</t>
    </r>
    <r>
      <rPr>
        <vertAlign val="subscript"/>
        <sz val="11"/>
        <color theme="1"/>
        <rFont val="Calibri"/>
        <family val="2"/>
        <scheme val="minor"/>
      </rPr>
      <t>THR</t>
    </r>
    <r>
      <rPr>
        <sz val="11"/>
        <color theme="1"/>
        <rFont val="Calibri"/>
        <family val="2"/>
        <scheme val="minor"/>
      </rPr>
      <t>, R</t>
    </r>
    <r>
      <rPr>
        <vertAlign val="subscript"/>
        <sz val="11"/>
        <color theme="1"/>
        <rFont val="Calibri"/>
        <family val="2"/>
        <scheme val="minor"/>
      </rPr>
      <t>SHUNT</t>
    </r>
    <r>
      <rPr>
        <sz val="11"/>
        <color theme="1"/>
        <rFont val="Calibri"/>
        <family val="2"/>
        <scheme val="minor"/>
      </rPr>
      <t>, R</t>
    </r>
    <r>
      <rPr>
        <vertAlign val="subscript"/>
        <sz val="11"/>
        <color theme="1"/>
        <rFont val="Calibri"/>
        <family val="2"/>
        <scheme val="minor"/>
      </rPr>
      <t xml:space="preserve">SENSE </t>
    </r>
    <r>
      <rPr>
        <sz val="11"/>
        <color theme="1"/>
        <rFont val="Calibri"/>
        <family val="2"/>
        <scheme val="minor"/>
      </rPr>
      <t>and V</t>
    </r>
    <r>
      <rPr>
        <vertAlign val="subscript"/>
        <sz val="11"/>
        <color theme="1"/>
        <rFont val="Calibri"/>
        <family val="2"/>
        <scheme val="minor"/>
      </rPr>
      <t>IN</t>
    </r>
    <r>
      <rPr>
        <sz val="11"/>
        <color theme="1"/>
        <rFont val="Calibri"/>
        <family val="2"/>
        <scheme val="minor"/>
      </rPr>
      <t>.</t>
    </r>
  </si>
  <si>
    <t>The blue cells will output the voltage transition thresholds, input current, and maximum allowed module input voltage.</t>
  </si>
  <si>
    <r>
      <t>240-V</t>
    </r>
    <r>
      <rPr>
        <vertAlign val="subscript"/>
        <sz val="11"/>
        <color theme="1"/>
        <rFont val="Calibri"/>
        <family val="2"/>
        <scheme val="minor"/>
      </rPr>
      <t>RMS</t>
    </r>
    <r>
      <rPr>
        <sz val="11"/>
        <color theme="1"/>
        <rFont val="Calibri"/>
        <family val="2"/>
        <scheme val="minor"/>
      </rPr>
      <t xml:space="preserve"> AC with 125-V</t>
    </r>
    <r>
      <rPr>
        <vertAlign val="subscript"/>
        <sz val="11"/>
        <color theme="1"/>
        <rFont val="Calibri"/>
        <family val="2"/>
        <scheme val="minor"/>
      </rPr>
      <t>RMS</t>
    </r>
    <r>
      <rPr>
        <sz val="11"/>
        <color theme="1"/>
        <rFont val="Calibri"/>
        <family val="2"/>
        <scheme val="minor"/>
      </rPr>
      <t xml:space="preserve"> threshold</t>
    </r>
  </si>
  <si>
    <r>
      <t>R</t>
    </r>
    <r>
      <rPr>
        <vertAlign val="subscript"/>
        <sz val="11"/>
        <color theme="1"/>
        <rFont val="Calibri"/>
        <family val="2"/>
        <scheme val="minor"/>
      </rPr>
      <t>THR</t>
    </r>
    <r>
      <rPr>
        <sz val="11"/>
        <color theme="1"/>
        <rFont val="Calibri"/>
        <family val="2"/>
        <scheme val="minor"/>
      </rPr>
      <t>=60 k</t>
    </r>
    <r>
      <rPr>
        <sz val="11"/>
        <color theme="1"/>
        <rFont val="Calibri"/>
        <family val="2"/>
      </rPr>
      <t>Ω, R</t>
    </r>
    <r>
      <rPr>
        <vertAlign val="subscript"/>
        <sz val="11"/>
        <color theme="1"/>
        <rFont val="Calibri"/>
        <family val="2"/>
      </rPr>
      <t>SENSE</t>
    </r>
    <r>
      <rPr>
        <sz val="11"/>
        <color theme="1"/>
        <rFont val="Calibri"/>
        <family val="2"/>
      </rPr>
      <t>=560 Ω, R</t>
    </r>
    <r>
      <rPr>
        <vertAlign val="subscript"/>
        <sz val="11"/>
        <color theme="1"/>
        <rFont val="Calibri"/>
        <family val="2"/>
      </rPr>
      <t>SHUNT</t>
    </r>
    <r>
      <rPr>
        <sz val="11"/>
        <color theme="1"/>
        <rFont val="Calibri"/>
        <family val="2"/>
      </rPr>
      <t xml:space="preserve">=15 kΩ  </t>
    </r>
  </si>
  <si>
    <t>(See next worsheet for  AC input  )</t>
  </si>
  <si>
    <t xml:space="preserve"> </t>
  </si>
  <si>
    <t>This sheet is for DC inputs. See next worksheet for AC inputs.</t>
  </si>
  <si>
    <t>(see previous worksheet for DC inputs).</t>
  </si>
  <si>
    <t>This sheet is for AC inputs. See previous worksheet for DC inputs.</t>
  </si>
  <si>
    <r>
      <t>V</t>
    </r>
    <r>
      <rPr>
        <b/>
        <vertAlign val="subscript"/>
        <sz val="11"/>
        <color theme="1"/>
        <rFont val="Calibri"/>
        <family val="2"/>
        <scheme val="minor"/>
      </rPr>
      <t>IH</t>
    </r>
    <r>
      <rPr>
        <b/>
        <sz val="11"/>
        <color theme="1"/>
        <rFont val="Calibri"/>
        <family val="2"/>
        <scheme val="minor"/>
      </rPr>
      <t xml:space="preserve"> (high threshold)  V</t>
    </r>
    <r>
      <rPr>
        <b/>
        <vertAlign val="subscript"/>
        <sz val="11"/>
        <color theme="1"/>
        <rFont val="Calibri"/>
        <family val="2"/>
        <scheme val="minor"/>
      </rPr>
      <t>RMS</t>
    </r>
  </si>
  <si>
    <r>
      <t>V</t>
    </r>
    <r>
      <rPr>
        <b/>
        <vertAlign val="subscript"/>
        <sz val="11"/>
        <color theme="1"/>
        <rFont val="Calibri"/>
        <family val="2"/>
        <scheme val="minor"/>
      </rPr>
      <t>IL</t>
    </r>
    <r>
      <rPr>
        <b/>
        <sz val="11"/>
        <color theme="1"/>
        <rFont val="Calibri"/>
        <family val="2"/>
        <scheme val="minor"/>
      </rPr>
      <t xml:space="preserve"> (low threshold) V</t>
    </r>
    <r>
      <rPr>
        <b/>
        <vertAlign val="subscript"/>
        <sz val="11"/>
        <color theme="1"/>
        <rFont val="Calibri"/>
        <family val="2"/>
        <scheme val="minor"/>
      </rPr>
      <t>RMS</t>
    </r>
  </si>
  <si>
    <r>
      <t>Max allowed Voltage at module input (V</t>
    </r>
    <r>
      <rPr>
        <b/>
        <vertAlign val="subscript"/>
        <sz val="11"/>
        <color theme="1"/>
        <rFont val="Calibri"/>
        <family val="2"/>
        <scheme val="minor"/>
      </rPr>
      <t>IN_MAX</t>
    </r>
    <r>
      <rPr>
        <b/>
        <sz val="11"/>
        <color theme="1"/>
        <rFont val="Calibri"/>
        <family val="2"/>
        <scheme val="minor"/>
      </rPr>
      <t>)
V</t>
    </r>
    <r>
      <rPr>
        <b/>
        <vertAlign val="subscript"/>
        <sz val="11"/>
        <color theme="1"/>
        <rFont val="Calibri"/>
        <family val="2"/>
        <scheme val="minor"/>
      </rPr>
      <t>RMS</t>
    </r>
  </si>
  <si>
    <r>
      <t>110-V</t>
    </r>
    <r>
      <rPr>
        <vertAlign val="subscript"/>
        <sz val="11"/>
        <color theme="1"/>
        <rFont val="Calibri"/>
        <family val="2"/>
        <scheme val="minor"/>
      </rPr>
      <t>RMS</t>
    </r>
    <r>
      <rPr>
        <sz val="11"/>
        <color theme="1"/>
        <rFont val="Calibri"/>
        <family val="2"/>
        <scheme val="minor"/>
      </rPr>
      <t xml:space="preserve"> AC with 65-V</t>
    </r>
    <r>
      <rPr>
        <vertAlign val="subscript"/>
        <sz val="11"/>
        <color theme="1"/>
        <rFont val="Calibri"/>
        <family val="2"/>
        <scheme val="minor"/>
      </rPr>
      <t>RMS</t>
    </r>
    <r>
      <rPr>
        <sz val="11"/>
        <color theme="1"/>
        <rFont val="Calibri"/>
        <family val="2"/>
        <scheme val="minor"/>
      </rPr>
      <t xml:space="preserve"> threshold</t>
    </r>
  </si>
  <si>
    <r>
      <t>R</t>
    </r>
    <r>
      <rPr>
        <vertAlign val="subscript"/>
        <sz val="11"/>
        <color theme="1"/>
        <rFont val="Calibri"/>
        <family val="2"/>
        <scheme val="minor"/>
      </rPr>
      <t>THR</t>
    </r>
    <r>
      <rPr>
        <sz val="11"/>
        <color theme="1"/>
        <rFont val="Calibri"/>
        <family val="2"/>
        <scheme val="minor"/>
      </rPr>
      <t>=33 k</t>
    </r>
    <r>
      <rPr>
        <sz val="11"/>
        <color theme="1"/>
        <rFont val="Calibri"/>
        <family val="2"/>
      </rPr>
      <t>Ω, R</t>
    </r>
    <r>
      <rPr>
        <vertAlign val="subscript"/>
        <sz val="11"/>
        <color theme="1"/>
        <rFont val="Calibri"/>
        <family val="2"/>
      </rPr>
      <t>SENSE</t>
    </r>
    <r>
      <rPr>
        <sz val="11"/>
        <color theme="1"/>
        <rFont val="Calibri"/>
        <family val="2"/>
      </rPr>
      <t>=560 Ω, R</t>
    </r>
    <r>
      <rPr>
        <vertAlign val="subscript"/>
        <sz val="11"/>
        <color theme="1"/>
        <rFont val="Calibri"/>
        <family val="2"/>
      </rPr>
      <t>SHUNT</t>
    </r>
    <r>
      <rPr>
        <sz val="11"/>
        <color theme="1"/>
        <rFont val="Calibri"/>
        <family val="2"/>
      </rPr>
      <t xml:space="preserve">=24 kΩ  </t>
    </r>
  </si>
  <si>
    <r>
      <t>Module Input Voltage, V</t>
    </r>
    <r>
      <rPr>
        <b/>
        <vertAlign val="subscript"/>
        <sz val="11"/>
        <color theme="1"/>
        <rFont val="Calibri"/>
        <family val="2"/>
        <scheme val="minor"/>
      </rPr>
      <t>IN</t>
    </r>
    <r>
      <rPr>
        <b/>
        <sz val="11"/>
        <color theme="1"/>
        <rFont val="Calibri"/>
        <family val="2"/>
        <scheme val="minor"/>
      </rPr>
      <t xml:space="preserve"> (V</t>
    </r>
    <r>
      <rPr>
        <b/>
        <vertAlign val="subscript"/>
        <sz val="11"/>
        <color theme="1"/>
        <rFont val="Calibri"/>
        <family val="2"/>
        <scheme val="minor"/>
      </rPr>
      <t>DC</t>
    </r>
    <r>
      <rPr>
        <b/>
        <sz val="11"/>
        <color theme="1"/>
        <rFont val="Calibri"/>
        <family val="2"/>
        <scheme val="minor"/>
      </rPr>
      <t xml:space="preserve">) </t>
    </r>
  </si>
  <si>
    <r>
      <t>V</t>
    </r>
    <r>
      <rPr>
        <b/>
        <vertAlign val="subscript"/>
        <sz val="11"/>
        <color theme="1"/>
        <rFont val="Calibri"/>
        <family val="2"/>
        <scheme val="minor"/>
      </rPr>
      <t>IH</t>
    </r>
    <r>
      <rPr>
        <b/>
        <sz val="11"/>
        <color theme="1"/>
        <rFont val="Calibri"/>
        <family val="2"/>
        <scheme val="minor"/>
      </rPr>
      <t xml:space="preserve"> (high threshold)  V</t>
    </r>
  </si>
  <si>
    <r>
      <t>V</t>
    </r>
    <r>
      <rPr>
        <b/>
        <vertAlign val="subscript"/>
        <sz val="11"/>
        <color theme="1"/>
        <rFont val="Calibri"/>
        <family val="2"/>
        <scheme val="minor"/>
      </rPr>
      <t>IL</t>
    </r>
    <r>
      <rPr>
        <b/>
        <sz val="11"/>
        <color theme="1"/>
        <rFont val="Calibri"/>
        <family val="2"/>
        <scheme val="minor"/>
      </rPr>
      <t xml:space="preserve"> (low threshold)  V</t>
    </r>
  </si>
  <si>
    <r>
      <t>Max allowed Voltage at module input (V</t>
    </r>
    <r>
      <rPr>
        <b/>
        <vertAlign val="subscript"/>
        <sz val="11"/>
        <color theme="1"/>
        <rFont val="Calibri"/>
        <family val="2"/>
        <scheme val="minor"/>
      </rPr>
      <t>IN_MAX</t>
    </r>
    <r>
      <rPr>
        <b/>
        <sz val="11"/>
        <color theme="1"/>
        <rFont val="Calibri"/>
        <family val="2"/>
        <scheme val="minor"/>
      </rPr>
      <t>)V</t>
    </r>
  </si>
  <si>
    <r>
      <t>1. This tool is designed to help customers design DC and AC digital input modules and voltage detectors using ISO1211 and ISO1212. The tool can be used to estimate voltage transition thresholds at the module input depending on the values of R</t>
    </r>
    <r>
      <rPr>
        <vertAlign val="subscript"/>
        <sz val="11"/>
        <color theme="1"/>
        <rFont val="Calibri"/>
        <family val="2"/>
        <scheme val="minor"/>
      </rPr>
      <t>THR</t>
    </r>
    <r>
      <rPr>
        <sz val="11"/>
        <color theme="1"/>
        <rFont val="Calibri"/>
        <family val="2"/>
        <scheme val="minor"/>
      </rPr>
      <t>, R</t>
    </r>
    <r>
      <rPr>
        <vertAlign val="subscript"/>
        <sz val="11"/>
        <color theme="1"/>
        <rFont val="Calibri"/>
        <family val="2"/>
        <scheme val="minor"/>
      </rPr>
      <t>SHUNT</t>
    </r>
    <r>
      <rPr>
        <sz val="11"/>
        <color theme="1"/>
        <rFont val="Calibri"/>
        <family val="2"/>
        <scheme val="minor"/>
      </rPr>
      <t xml:space="preserve"> and R</t>
    </r>
    <r>
      <rPr>
        <vertAlign val="subscript"/>
        <sz val="11"/>
        <color theme="1"/>
        <rFont val="Calibri"/>
        <family val="2"/>
        <scheme val="minor"/>
      </rPr>
      <t>SENSE</t>
    </r>
    <r>
      <rPr>
        <sz val="11"/>
        <color theme="1"/>
        <rFont val="Calibri"/>
        <family val="2"/>
        <scheme val="minor"/>
      </rPr>
      <t>. It also calculates the module input current at a given value of module input voltage (V</t>
    </r>
    <r>
      <rPr>
        <vertAlign val="subscript"/>
        <sz val="11"/>
        <color theme="1"/>
        <rFont val="Calibri"/>
        <family val="2"/>
        <scheme val="minor"/>
      </rPr>
      <t>IN</t>
    </r>
    <r>
      <rPr>
        <sz val="11"/>
        <color theme="1"/>
        <rFont val="Calibri"/>
        <family val="2"/>
        <scheme val="minor"/>
      </rPr>
      <t>).</t>
    </r>
  </si>
  <si>
    <r>
      <t>4. The green cells will output the calculated high transition threshold (V</t>
    </r>
    <r>
      <rPr>
        <vertAlign val="subscript"/>
        <sz val="11"/>
        <color theme="1"/>
        <rFont val="Calibri"/>
        <family val="2"/>
        <scheme val="minor"/>
      </rPr>
      <t>IH</t>
    </r>
    <r>
      <rPr>
        <sz val="11"/>
        <color theme="1"/>
        <rFont val="Calibri"/>
        <family val="2"/>
        <scheme val="minor"/>
      </rPr>
      <t>) and low transition threshold (V</t>
    </r>
    <r>
      <rPr>
        <vertAlign val="subscript"/>
        <sz val="11"/>
        <color theme="1"/>
        <rFont val="Calibri"/>
        <family val="2"/>
        <scheme val="minor"/>
      </rPr>
      <t>IL</t>
    </r>
    <r>
      <rPr>
        <sz val="11"/>
        <color theme="1"/>
        <rFont val="Calibri"/>
        <family val="2"/>
        <scheme val="minor"/>
      </rPr>
      <t>) at the module input, module input current (I</t>
    </r>
    <r>
      <rPr>
        <vertAlign val="subscript"/>
        <sz val="11"/>
        <color theme="1"/>
        <rFont val="Calibri"/>
        <family val="2"/>
        <scheme val="minor"/>
      </rPr>
      <t>IN</t>
    </r>
    <r>
      <rPr>
        <sz val="11"/>
        <color theme="1"/>
        <rFont val="Calibri"/>
        <family val="2"/>
        <scheme val="minor"/>
      </rPr>
      <t>) and maximum allowed input voltage at module input (V</t>
    </r>
    <r>
      <rPr>
        <vertAlign val="subscript"/>
        <sz val="11"/>
        <color theme="1"/>
        <rFont val="Calibri"/>
        <family val="2"/>
        <scheme val="minor"/>
      </rPr>
      <t>IN_MAX</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</si>
</sst>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b/>
      <sz val="14"/>
      <color theme="0"/>
      <name val="Arial"/>
      <family val="2"/>
    </font>
    <font>
      <sz val="10"/>
      <color rgb="FFFF0000"/>
      <name val="Arial"/>
      <family val="2"/>
    </font>
    <font>
      <sz val="10"/>
      <name val="Arial"/>
      <family val="2"/>
    </font>
    <font>
      <b/>
      <sz val="14"/>
      <name val="Arial"/>
      <family val="2"/>
    </font>
    <font>
      <b/>
      <sz val="10"/>
      <color indexed="9"/>
      <name val="Arial"/>
      <family val="2"/>
    </font>
    <font>
      <vertAlign val="subscript"/>
      <sz val="11"/>
      <color theme="1"/>
      <name val="Calibri"/>
      <family val="2"/>
      <scheme val="minor"/>
    </font>
    <font>
      <b/>
      <sz val="11"/>
      <color rgb="FFFF0000"/>
      <name val="Calibri"/>
      <family val="2"/>
      <scheme val="minor"/>
    </font>
    <font>
      <b/>
      <vertAlign val="subscript"/>
      <sz val="11"/>
      <color theme="1"/>
      <name val="Calibri"/>
      <family val="2"/>
      <scheme val="minor"/>
    </font>
    <font>
      <b/>
      <sz val="11"/>
      <color theme="1"/>
      <name val="Calibri"/>
      <family val="2"/>
    </font>
    <font>
      <sz val="11"/>
      <color theme="1"/>
      <name val="Calibri"/>
      <family val="2"/>
    </font>
    <font>
      <vertAlign val="subscript"/>
      <sz val="11"/>
      <color theme="1"/>
      <name val="Calibri"/>
      <family val="2"/>
    </font>
  </fonts>
  <fills count="6">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0" tint="-0.34998626667073579"/>
        <bgColor indexed="64"/>
      </patternFill>
    </fill>
    <fill>
      <patternFill patternType="solid">
        <fgColor indexed="23"/>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3" fillId="0" borderId="0" xfId="0" applyFont="1" applyBorder="1" applyAlignment="1">
      <alignment vertical="top" wrapText="1"/>
    </xf>
    <xf numFmtId="0" fontId="5" fillId="0" borderId="0" xfId="0" applyFont="1" applyAlignment="1">
      <alignment horizontal="left" vertical="center"/>
    </xf>
    <xf numFmtId="0" fontId="4" fillId="0" borderId="0" xfId="0" applyFont="1" applyAlignment="1">
      <alignment vertical="center"/>
    </xf>
    <xf numFmtId="0" fontId="6" fillId="5" borderId="1" xfId="0" applyFont="1" applyFill="1" applyBorder="1" applyAlignment="1">
      <alignment horizontal="left" vertical="center"/>
    </xf>
    <xf numFmtId="0" fontId="6" fillId="5" borderId="2" xfId="0" applyFont="1" applyFill="1" applyBorder="1" applyAlignment="1">
      <alignment horizontal="center" vertical="center"/>
    </xf>
    <xf numFmtId="0" fontId="6" fillId="5" borderId="2" xfId="0" applyFont="1" applyFill="1" applyBorder="1" applyAlignment="1">
      <alignment vertical="center" wrapText="1"/>
    </xf>
    <xf numFmtId="0" fontId="4" fillId="0" borderId="2" xfId="0" applyFont="1" applyBorder="1" applyAlignment="1">
      <alignment horizontal="left" vertical="center"/>
    </xf>
    <xf numFmtId="14" fontId="0" fillId="0" borderId="2" xfId="0" applyNumberFormat="1" applyBorder="1" applyAlignment="1">
      <alignment horizontal="center" vertical="center"/>
    </xf>
    <xf numFmtId="0" fontId="0" fillId="0" borderId="2" xfId="0" applyNumberFormat="1" applyFont="1" applyFill="1" applyBorder="1" applyAlignment="1">
      <alignment horizontal="center" vertical="center"/>
    </xf>
    <xf numFmtId="0" fontId="0" fillId="0" borderId="2" xfId="0" applyFont="1" applyBorder="1" applyAlignment="1">
      <alignment horizontal="left" vertical="center" wrapText="1" shrinkToFit="1"/>
    </xf>
    <xf numFmtId="0" fontId="4" fillId="0" borderId="2" xfId="0" applyFont="1" applyBorder="1" applyAlignment="1">
      <alignment horizontal="left" vertical="center" wrapText="1" shrinkToFit="1"/>
    </xf>
    <xf numFmtId="0" fontId="0" fillId="0" borderId="2" xfId="0" applyFont="1" applyBorder="1" applyAlignment="1">
      <alignment horizontal="left" vertical="center"/>
    </xf>
    <xf numFmtId="0" fontId="1" fillId="0" borderId="0" xfId="0" applyFont="1"/>
    <xf numFmtId="0" fontId="3" fillId="0" borderId="0" xfId="0" applyFont="1" applyBorder="1" applyAlignment="1" applyProtection="1">
      <alignment vertical="top" wrapText="1"/>
      <protection locked="0"/>
    </xf>
    <xf numFmtId="0" fontId="0" fillId="0" borderId="0" xfId="0" applyProtection="1">
      <protection locked="0"/>
    </xf>
    <xf numFmtId="9" fontId="0" fillId="3" borderId="0" xfId="0" applyNumberFormat="1" applyFill="1" applyProtection="1">
      <protection locked="0"/>
    </xf>
    <xf numFmtId="9" fontId="0" fillId="2" borderId="0" xfId="0" applyNumberFormat="1" applyFill="1" applyProtection="1">
      <protection locked="0"/>
    </xf>
    <xf numFmtId="0" fontId="1" fillId="0" borderId="0" xfId="0" applyFont="1" applyProtection="1">
      <protection locked="0"/>
    </xf>
    <xf numFmtId="9" fontId="1" fillId="0" borderId="0" xfId="0" applyNumberFormat="1" applyFont="1" applyFill="1" applyProtection="1">
      <protection locked="0"/>
    </xf>
    <xf numFmtId="0" fontId="8" fillId="0" borderId="0" xfId="0" applyFont="1" applyProtection="1">
      <protection locked="0"/>
    </xf>
    <xf numFmtId="0" fontId="1" fillId="0" borderId="2" xfId="0" applyFont="1" applyFill="1" applyBorder="1" applyProtection="1">
      <protection locked="0"/>
    </xf>
    <xf numFmtId="0" fontId="0" fillId="0" borderId="2" xfId="0" applyBorder="1" applyProtection="1">
      <protection locked="0"/>
    </xf>
    <xf numFmtId="0" fontId="1" fillId="0" borderId="2" xfId="0" applyFont="1" applyFill="1" applyBorder="1" applyAlignment="1" applyProtection="1">
      <alignment horizontal="center"/>
      <protection locked="0"/>
    </xf>
    <xf numFmtId="0" fontId="0" fillId="3" borderId="2" xfId="0" applyFill="1" applyBorder="1" applyAlignment="1" applyProtection="1">
      <alignment horizontal="center" vertical="center"/>
      <protection locked="0"/>
    </xf>
    <xf numFmtId="0" fontId="1" fillId="0" borderId="2" xfId="0" applyFont="1" applyBorder="1" applyProtection="1">
      <protection locked="0"/>
    </xf>
    <xf numFmtId="0" fontId="0" fillId="0" borderId="2" xfId="0" applyBorder="1" applyAlignment="1" applyProtection="1">
      <alignment horizontal="center" vertical="center"/>
      <protection locked="0"/>
    </xf>
    <xf numFmtId="0" fontId="1" fillId="0" borderId="2" xfId="0" applyFont="1" applyFill="1" applyBorder="1" applyAlignment="1" applyProtection="1">
      <alignment wrapText="1"/>
      <protection locked="0"/>
    </xf>
    <xf numFmtId="0" fontId="1" fillId="0" borderId="2" xfId="0" applyFont="1" applyBorder="1" applyAlignment="1" applyProtection="1">
      <alignment wrapText="1"/>
      <protection locked="0"/>
    </xf>
    <xf numFmtId="0" fontId="0" fillId="0" borderId="0" xfId="0" applyFont="1" applyProtection="1">
      <protection locked="0"/>
    </xf>
    <xf numFmtId="2" fontId="0" fillId="2" borderId="2" xfId="0" applyNumberFormat="1" applyFill="1" applyBorder="1" applyAlignment="1" applyProtection="1">
      <alignment horizontal="center"/>
    </xf>
    <xf numFmtId="0" fontId="0" fillId="0" borderId="2" xfId="0" applyBorder="1" applyProtection="1"/>
    <xf numFmtId="0" fontId="0" fillId="0" borderId="2" xfId="0" applyBorder="1" applyAlignment="1" applyProtection="1">
      <alignment horizontal="center"/>
    </xf>
    <xf numFmtId="0" fontId="0" fillId="0" borderId="0" xfId="0" applyFont="1" applyAlignment="1">
      <alignment horizontal="left" wrapText="1"/>
    </xf>
    <xf numFmtId="0" fontId="4" fillId="0" borderId="0" xfId="0" applyFont="1" applyAlignment="1">
      <alignment horizontal="left" wrapText="1"/>
    </xf>
    <xf numFmtId="0" fontId="2" fillId="4" borderId="0" xfId="0" applyFont="1" applyFill="1" applyAlignment="1">
      <alignment horizontal="center" vertical="center"/>
    </xf>
    <xf numFmtId="0" fontId="3" fillId="0" borderId="0" xfId="0" applyFont="1" applyBorder="1" applyAlignment="1">
      <alignment horizontal="center" vertical="top" wrapText="1"/>
    </xf>
    <xf numFmtId="0" fontId="0" fillId="0" borderId="0" xfId="0" applyFont="1" applyAlignment="1">
      <alignment horizontal="left" vertical="center" wrapText="1"/>
    </xf>
    <xf numFmtId="0" fontId="3" fillId="0" borderId="0" xfId="0" applyFont="1" applyBorder="1" applyAlignment="1" applyProtection="1">
      <alignment horizontal="center" vertical="top" wrapText="1"/>
      <protection locked="0"/>
    </xf>
    <xf numFmtId="0" fontId="0" fillId="0" borderId="0" xfId="0" applyAlignment="1" applyProtection="1">
      <alignment vertical="top" wrapText="1"/>
      <protection locked="0"/>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xdr:colOff>
          <xdr:row>1</xdr:row>
          <xdr:rowOff>314325</xdr:rowOff>
        </xdr:from>
        <xdr:to>
          <xdr:col>12</xdr:col>
          <xdr:colOff>95250</xdr:colOff>
          <xdr:row>2</xdr:row>
          <xdr:rowOff>466725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xdr:row>
          <xdr:rowOff>19050</xdr:rowOff>
        </xdr:from>
        <xdr:to>
          <xdr:col>12</xdr:col>
          <xdr:colOff>304800</xdr:colOff>
          <xdr:row>12</xdr:row>
          <xdr:rowOff>9525</xdr:rowOff>
        </xdr:to>
        <xdr:sp macro="" textlink="">
          <xdr:nvSpPr>
            <xdr:cNvPr id="2050" name="Object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47625</xdr:colOff>
          <xdr:row>0</xdr:row>
          <xdr:rowOff>66675</xdr:rowOff>
        </xdr:from>
        <xdr:to>
          <xdr:col>15</xdr:col>
          <xdr:colOff>114300</xdr:colOff>
          <xdr:row>1</xdr:row>
          <xdr:rowOff>171450</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0</xdr:row>
          <xdr:rowOff>66675</xdr:rowOff>
        </xdr:from>
        <xdr:to>
          <xdr:col>15</xdr:col>
          <xdr:colOff>276225</xdr:colOff>
          <xdr:row>5</xdr:row>
          <xdr:rowOff>57150</xdr:rowOff>
        </xdr:to>
        <xdr:sp macro="" textlink="">
          <xdr:nvSpPr>
            <xdr:cNvPr id="4098" name="Object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package" Target="../embeddings/Microsoft_Visio_Drawing22.vsdx"/><Relationship Id="rId5" Type="http://schemas.openxmlformats.org/officeDocument/2006/relationships/image" Target="../media/image1.emf"/><Relationship Id="rId4" Type="http://schemas.openxmlformats.org/officeDocument/2006/relationships/package" Target="../embeddings/Microsoft_Visio_Drawing11.vsd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3.emf"/><Relationship Id="rId4" Type="http://schemas.openxmlformats.org/officeDocument/2006/relationships/package" Target="../embeddings/Microsoft_Visio_Drawing33.vsd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package" Target="../embeddings/Microsoft_Visio_Drawing44.vsd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tabSelected="1" workbookViewId="0">
      <selection activeCell="N4" sqref="N4"/>
    </sheetView>
  </sheetViews>
  <sheetFormatPr defaultRowHeight="15" x14ac:dyDescent="0.25"/>
  <cols>
    <col min="1" max="1" width="23.28515625" bestFit="1" customWidth="1"/>
    <col min="2" max="2" width="10.5703125" customWidth="1"/>
    <col min="3" max="3" width="27.28515625" customWidth="1"/>
    <col min="4" max="4" width="37.28515625" customWidth="1"/>
  </cols>
  <sheetData>
    <row r="1" spans="1:11" ht="18" x14ac:dyDescent="0.25">
      <c r="A1" s="35" t="s">
        <v>5</v>
      </c>
      <c r="B1" s="35"/>
      <c r="C1" s="35"/>
      <c r="D1" s="35"/>
    </row>
    <row r="2" spans="1:11" ht="95.25" customHeight="1" x14ac:dyDescent="0.25">
      <c r="A2" s="36" t="s">
        <v>13</v>
      </c>
      <c r="B2" s="36"/>
      <c r="C2" s="36"/>
      <c r="D2" s="36"/>
      <c r="E2" s="1"/>
      <c r="F2" s="1"/>
      <c r="G2" s="1"/>
      <c r="H2" s="1"/>
      <c r="I2" s="1"/>
      <c r="J2" s="1"/>
      <c r="K2" s="1"/>
    </row>
    <row r="3" spans="1:11" ht="66.75" customHeight="1" x14ac:dyDescent="0.25">
      <c r="A3" s="37" t="s">
        <v>53</v>
      </c>
      <c r="B3" s="37"/>
      <c r="C3" s="37"/>
      <c r="D3" s="37"/>
      <c r="H3" s="13" t="s">
        <v>28</v>
      </c>
    </row>
    <row r="4" spans="1:11" ht="15" customHeight="1" x14ac:dyDescent="0.25">
      <c r="A4" s="37" t="s">
        <v>27</v>
      </c>
      <c r="B4" s="37"/>
      <c r="C4" s="37"/>
      <c r="D4" s="37"/>
    </row>
    <row r="5" spans="1:11" x14ac:dyDescent="0.25">
      <c r="A5" s="37" t="s">
        <v>35</v>
      </c>
      <c r="B5" s="37"/>
      <c r="C5" s="37"/>
      <c r="D5" s="37"/>
    </row>
    <row r="6" spans="1:11" ht="34.5" customHeight="1" x14ac:dyDescent="0.25">
      <c r="A6" s="37" t="s">
        <v>54</v>
      </c>
      <c r="B6" s="37"/>
      <c r="C6" s="37"/>
      <c r="D6" s="37"/>
    </row>
    <row r="7" spans="1:11" x14ac:dyDescent="0.25">
      <c r="A7" s="33"/>
      <c r="B7" s="34"/>
      <c r="C7" s="34"/>
      <c r="D7" s="34"/>
    </row>
    <row r="8" spans="1:11" ht="18" x14ac:dyDescent="0.25">
      <c r="A8" s="2" t="s">
        <v>6</v>
      </c>
      <c r="B8" s="3"/>
      <c r="C8" s="3"/>
      <c r="D8" s="3"/>
    </row>
    <row r="9" spans="1:11" x14ac:dyDescent="0.25">
      <c r="A9" s="4" t="s">
        <v>7</v>
      </c>
      <c r="B9" s="5" t="s">
        <v>8</v>
      </c>
      <c r="C9" s="5" t="s">
        <v>9</v>
      </c>
      <c r="D9" s="6" t="s">
        <v>10</v>
      </c>
    </row>
    <row r="10" spans="1:11" x14ac:dyDescent="0.25">
      <c r="A10" s="7">
        <v>1</v>
      </c>
      <c r="B10" s="8">
        <v>43157</v>
      </c>
      <c r="C10" s="9" t="s">
        <v>11</v>
      </c>
      <c r="D10" s="10" t="s">
        <v>12</v>
      </c>
    </row>
    <row r="11" spans="1:11" x14ac:dyDescent="0.25">
      <c r="A11" s="7"/>
      <c r="B11" s="8"/>
      <c r="C11" s="9"/>
      <c r="D11" s="11"/>
    </row>
    <row r="12" spans="1:11" x14ac:dyDescent="0.25">
      <c r="A12" s="7"/>
      <c r="B12" s="8"/>
      <c r="C12" s="9"/>
      <c r="D12" s="11"/>
    </row>
    <row r="13" spans="1:11" x14ac:dyDescent="0.25">
      <c r="A13" s="12"/>
      <c r="B13" s="8"/>
      <c r="C13" s="9"/>
      <c r="D13" s="10"/>
      <c r="H13" s="13" t="s">
        <v>29</v>
      </c>
    </row>
  </sheetData>
  <mergeCells count="7">
    <mergeCell ref="A7:D7"/>
    <mergeCell ref="A1:D1"/>
    <mergeCell ref="A2:D2"/>
    <mergeCell ref="A3:D3"/>
    <mergeCell ref="A4:D4"/>
    <mergeCell ref="A5:D5"/>
    <mergeCell ref="A6:D6"/>
  </mergeCells>
  <pageMargins left="0.7" right="0.7" top="0.75" bottom="0.75" header="0.3" footer="0.3"/>
  <pageSetup orientation="portrait" r:id="rId1"/>
  <drawing r:id="rId2"/>
  <legacyDrawing r:id="rId3"/>
  <oleObjects>
    <mc:AlternateContent xmlns:mc="http://schemas.openxmlformats.org/markup-compatibility/2006">
      <mc:Choice Requires="x14">
        <oleObject progId="Visio.Drawing.15" shapeId="2049" r:id="rId4">
          <objectPr defaultSize="0" r:id="rId5">
            <anchor moveWithCells="1">
              <from>
                <xdr:col>5</xdr:col>
                <xdr:colOff>28575</xdr:colOff>
                <xdr:row>1</xdr:row>
                <xdr:rowOff>314325</xdr:rowOff>
              </from>
              <to>
                <xdr:col>12</xdr:col>
                <xdr:colOff>95250</xdr:colOff>
                <xdr:row>2</xdr:row>
                <xdr:rowOff>466725</xdr:rowOff>
              </to>
            </anchor>
          </objectPr>
        </oleObject>
      </mc:Choice>
      <mc:Fallback>
        <oleObject progId="Visio.Drawing.15" shapeId="2049" r:id="rId4"/>
      </mc:Fallback>
    </mc:AlternateContent>
    <mc:AlternateContent xmlns:mc="http://schemas.openxmlformats.org/markup-compatibility/2006">
      <mc:Choice Requires="x14">
        <oleObject progId="Visio.Drawing.15" shapeId="2050" r:id="rId6">
          <objectPr defaultSize="0" autoPict="0" r:id="rId7">
            <anchor moveWithCells="1">
              <from>
                <xdr:col>5</xdr:col>
                <xdr:colOff>38100</xdr:colOff>
                <xdr:row>4</xdr:row>
                <xdr:rowOff>19050</xdr:rowOff>
              </from>
              <to>
                <xdr:col>12</xdr:col>
                <xdr:colOff>304800</xdr:colOff>
                <xdr:row>12</xdr:row>
                <xdr:rowOff>9525</xdr:rowOff>
              </to>
            </anchor>
          </objectPr>
        </oleObject>
      </mc:Choice>
      <mc:Fallback>
        <oleObject progId="Visio.Drawing.15" shapeId="2050" r:id="rId6"/>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5"/>
  <sheetViews>
    <sheetView workbookViewId="0">
      <selection activeCell="F15" sqref="F15"/>
    </sheetView>
  </sheetViews>
  <sheetFormatPr defaultRowHeight="15" x14ac:dyDescent="0.25"/>
  <cols>
    <col min="1" max="1" width="12" style="15" customWidth="1"/>
    <col min="2" max="2" width="23.42578125" style="15" customWidth="1"/>
    <col min="3" max="3" width="12.7109375" style="15" customWidth="1"/>
    <col min="4" max="4" width="4.42578125" style="15" customWidth="1"/>
    <col min="5" max="5" width="43.7109375" style="15" customWidth="1"/>
    <col min="6" max="8" width="9.140625" style="15"/>
    <col min="9" max="9" width="5" style="15" customWidth="1"/>
    <col min="10" max="16384" width="9.140625" style="15"/>
  </cols>
  <sheetData>
    <row r="1" spans="1:15" ht="84" customHeight="1" x14ac:dyDescent="0.25">
      <c r="A1" s="38" t="s">
        <v>13</v>
      </c>
      <c r="B1" s="38"/>
      <c r="C1" s="38"/>
      <c r="D1" s="38"/>
      <c r="E1" s="39"/>
      <c r="F1" s="39"/>
      <c r="G1" s="39"/>
      <c r="H1" s="39"/>
      <c r="I1" s="14"/>
    </row>
    <row r="2" spans="1:15" x14ac:dyDescent="0.25">
      <c r="A2" s="16" t="s">
        <v>14</v>
      </c>
      <c r="B2" s="15" t="s">
        <v>15</v>
      </c>
    </row>
    <row r="3" spans="1:15" x14ac:dyDescent="0.25">
      <c r="A3" s="17" t="s">
        <v>16</v>
      </c>
      <c r="B3" s="15" t="s">
        <v>36</v>
      </c>
      <c r="K3" s="18" t="s">
        <v>28</v>
      </c>
    </row>
    <row r="4" spans="1:15" s="18" customFormat="1" x14ac:dyDescent="0.25">
      <c r="A4" s="19"/>
      <c r="B4" s="20" t="s">
        <v>41</v>
      </c>
      <c r="K4" s="18" t="s">
        <v>39</v>
      </c>
    </row>
    <row r="5" spans="1:15" x14ac:dyDescent="0.25">
      <c r="B5" s="21" t="s">
        <v>4</v>
      </c>
      <c r="C5" s="22"/>
      <c r="F5" s="23" t="s">
        <v>3</v>
      </c>
      <c r="G5" s="23" t="s">
        <v>1</v>
      </c>
      <c r="H5" s="23" t="s">
        <v>2</v>
      </c>
    </row>
    <row r="6" spans="1:15" ht="18" x14ac:dyDescent="0.35">
      <c r="B6" s="21" t="s">
        <v>21</v>
      </c>
      <c r="C6" s="24">
        <v>560</v>
      </c>
      <c r="E6" s="21" t="s">
        <v>0</v>
      </c>
      <c r="F6" s="30">
        <f>2.25*0.9*562/C6</f>
        <v>2.0322321428571426</v>
      </c>
      <c r="G6" s="30">
        <f>2.25*562/C6</f>
        <v>2.2580357142857141</v>
      </c>
      <c r="H6" s="30">
        <f>G6*1.13</f>
        <v>2.5515803571428566</v>
      </c>
    </row>
    <row r="7" spans="1:15" ht="18" x14ac:dyDescent="0.35">
      <c r="B7" s="21" t="s">
        <v>17</v>
      </c>
      <c r="C7" s="24">
        <v>20</v>
      </c>
      <c r="E7" s="25" t="s">
        <v>50</v>
      </c>
      <c r="F7" s="30">
        <f>7.85+C7*(F6+7.85/C8)</f>
        <v>51.634642857142858</v>
      </c>
      <c r="G7" s="30">
        <f>8.2+C7*(G6+8.2/C8)</f>
        <v>56.640714285714282</v>
      </c>
      <c r="H7" s="30">
        <f>8.55+C7*(H6+8.55/C8)</f>
        <v>63.001607142857125</v>
      </c>
    </row>
    <row r="8" spans="1:15" ht="18" x14ac:dyDescent="0.35">
      <c r="B8" s="21" t="s">
        <v>18</v>
      </c>
      <c r="C8" s="24">
        <v>50</v>
      </c>
      <c r="E8" s="25" t="s">
        <v>51</v>
      </c>
      <c r="F8" s="30">
        <f>6.5+C7*(F6+6.5/C8)</f>
        <v>49.74464285714285</v>
      </c>
      <c r="G8" s="30">
        <f>7+C7*(G6+7/C8)</f>
        <v>54.960714285714289</v>
      </c>
      <c r="H8" s="30">
        <f>7.5+C7*(H6+7.5/C8)</f>
        <v>61.531607142857126</v>
      </c>
      <c r="O8" s="15" t="s">
        <v>40</v>
      </c>
    </row>
    <row r="9" spans="1:15" ht="6.75" customHeight="1" x14ac:dyDescent="0.25">
      <c r="B9" s="25"/>
      <c r="C9" s="26"/>
      <c r="E9" s="25"/>
      <c r="F9" s="31"/>
      <c r="G9" s="31"/>
      <c r="H9" s="31"/>
    </row>
    <row r="10" spans="1:15" ht="30.75" customHeight="1" x14ac:dyDescent="0.35">
      <c r="B10" s="27" t="s">
        <v>49</v>
      </c>
      <c r="C10" s="24">
        <v>110</v>
      </c>
      <c r="E10" s="28" t="s">
        <v>34</v>
      </c>
      <c r="F10" s="30">
        <f>(C10+F6*C8)/(C8+C7)</f>
        <v>3.023022959183673</v>
      </c>
      <c r="G10" s="30">
        <f>(C10+G6*C8)/(C8+C7)</f>
        <v>3.1843112244897962</v>
      </c>
      <c r="H10" s="30">
        <f>(C10+H6*C8)/(C8+C7)</f>
        <v>3.3939859693877548</v>
      </c>
      <c r="K10" s="18" t="s">
        <v>30</v>
      </c>
    </row>
    <row r="11" spans="1:15" ht="33" x14ac:dyDescent="0.35">
      <c r="E11" s="28" t="s">
        <v>52</v>
      </c>
      <c r="F11" s="32"/>
      <c r="G11" s="32"/>
      <c r="H11" s="30">
        <f>60+C7*(F6+60/C8)</f>
        <v>124.64464285714286</v>
      </c>
      <c r="K11" s="15" t="s">
        <v>31</v>
      </c>
    </row>
    <row r="12" spans="1:15" ht="18" x14ac:dyDescent="0.35">
      <c r="B12" s="18" t="s">
        <v>19</v>
      </c>
      <c r="K12" s="29" t="s">
        <v>32</v>
      </c>
    </row>
    <row r="13" spans="1:15" ht="18" x14ac:dyDescent="0.35">
      <c r="B13" s="15" t="s">
        <v>20</v>
      </c>
      <c r="E13" s="15" t="s">
        <v>24</v>
      </c>
      <c r="K13" s="15" t="s">
        <v>33</v>
      </c>
    </row>
    <row r="14" spans="1:15" ht="18" x14ac:dyDescent="0.35">
      <c r="B14" s="15" t="s">
        <v>23</v>
      </c>
      <c r="E14" s="15" t="s">
        <v>25</v>
      </c>
    </row>
    <row r="15" spans="1:15" ht="18" x14ac:dyDescent="0.35">
      <c r="B15" s="15" t="s">
        <v>22</v>
      </c>
      <c r="E15" s="15" t="s">
        <v>26</v>
      </c>
      <c r="J15" s="29"/>
    </row>
  </sheetData>
  <sheetProtection password="CF7A" sheet="1" objects="1" scenarios="1"/>
  <mergeCells count="1">
    <mergeCell ref="A1:H1"/>
  </mergeCells>
  <dataValidations count="1">
    <dataValidation type="whole" operator="lessThanOrEqual" allowBlank="1" showInputMessage="1" showErrorMessage="1" sqref="C6">
      <formula1>562</formula1>
    </dataValidation>
  </dataValidations>
  <pageMargins left="0.7" right="0.7" top="0.75" bottom="0.75" header="0.3" footer="0.3"/>
  <pageSetup orientation="portrait" r:id="rId1"/>
  <drawing r:id="rId2"/>
  <legacyDrawing r:id="rId3"/>
  <oleObjects>
    <mc:AlternateContent xmlns:mc="http://schemas.openxmlformats.org/markup-compatibility/2006">
      <mc:Choice Requires="x14">
        <oleObject progId="Visio.Drawing.15" shapeId="1027" r:id="rId4">
          <objectPr defaultSize="0" autoPict="0" r:id="rId5">
            <anchor moveWithCells="1">
              <from>
                <xdr:col>9</xdr:col>
                <xdr:colOff>47625</xdr:colOff>
                <xdr:row>0</xdr:row>
                <xdr:rowOff>66675</xdr:rowOff>
              </from>
              <to>
                <xdr:col>15</xdr:col>
                <xdr:colOff>114300</xdr:colOff>
                <xdr:row>1</xdr:row>
                <xdr:rowOff>171450</xdr:rowOff>
              </to>
            </anchor>
          </objectPr>
        </oleObject>
      </mc:Choice>
      <mc:Fallback>
        <oleObject progId="Visio.Drawing.15" shapeId="102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4"/>
  <sheetViews>
    <sheetView zoomScaleNormal="100" workbookViewId="0">
      <selection activeCell="C8" sqref="C8"/>
    </sheetView>
  </sheetViews>
  <sheetFormatPr defaultRowHeight="15" x14ac:dyDescent="0.25"/>
  <cols>
    <col min="1" max="1" width="12" style="15" customWidth="1"/>
    <col min="2" max="2" width="23.42578125" style="15" customWidth="1"/>
    <col min="3" max="3" width="12.7109375" style="15" customWidth="1"/>
    <col min="4" max="4" width="4.42578125" style="15" customWidth="1"/>
    <col min="5" max="5" width="43.7109375" style="15" customWidth="1"/>
    <col min="6" max="8" width="9.140625" style="15"/>
    <col min="9" max="9" width="5" style="15" customWidth="1"/>
    <col min="10" max="16384" width="9.140625" style="15"/>
  </cols>
  <sheetData>
    <row r="1" spans="1:11" ht="84" customHeight="1" x14ac:dyDescent="0.25">
      <c r="A1" s="38" t="s">
        <v>13</v>
      </c>
      <c r="B1" s="38"/>
      <c r="C1" s="38"/>
      <c r="D1" s="38"/>
      <c r="E1" s="39"/>
      <c r="F1" s="39"/>
      <c r="G1" s="39"/>
      <c r="H1" s="39"/>
      <c r="I1" s="14"/>
    </row>
    <row r="2" spans="1:11" x14ac:dyDescent="0.25">
      <c r="A2" s="16" t="s">
        <v>14</v>
      </c>
      <c r="B2" s="15" t="s">
        <v>15</v>
      </c>
    </row>
    <row r="3" spans="1:11" x14ac:dyDescent="0.25">
      <c r="A3" s="17" t="s">
        <v>16</v>
      </c>
      <c r="B3" s="15" t="s">
        <v>36</v>
      </c>
      <c r="K3" s="18"/>
    </row>
    <row r="4" spans="1:11" s="18" customFormat="1" x14ac:dyDescent="0.25">
      <c r="A4" s="19"/>
      <c r="B4" s="20" t="s">
        <v>43</v>
      </c>
    </row>
    <row r="5" spans="1:11" s="18" customFormat="1" x14ac:dyDescent="0.25">
      <c r="A5" s="19"/>
      <c r="B5" s="20"/>
    </row>
    <row r="6" spans="1:11" x14ac:dyDescent="0.25">
      <c r="B6" s="21" t="s">
        <v>4</v>
      </c>
      <c r="C6" s="22"/>
      <c r="F6" s="23" t="s">
        <v>3</v>
      </c>
      <c r="G6" s="23" t="s">
        <v>1</v>
      </c>
      <c r="H6" s="23" t="s">
        <v>2</v>
      </c>
    </row>
    <row r="7" spans="1:11" ht="18" x14ac:dyDescent="0.35">
      <c r="B7" s="21" t="s">
        <v>21</v>
      </c>
      <c r="C7" s="24">
        <v>560</v>
      </c>
      <c r="E7" s="21" t="s">
        <v>0</v>
      </c>
      <c r="F7" s="30">
        <f>2.25*0.9*562/C7</f>
        <v>2.0322321428571426</v>
      </c>
      <c r="G7" s="30">
        <f>2.25*562/C7</f>
        <v>2.2580357142857141</v>
      </c>
      <c r="H7" s="30">
        <f>G7*1.13</f>
        <v>2.5515803571428566</v>
      </c>
      <c r="K7" s="18" t="s">
        <v>29</v>
      </c>
    </row>
    <row r="8" spans="1:11" ht="18" x14ac:dyDescent="0.35">
      <c r="B8" s="21" t="s">
        <v>17</v>
      </c>
      <c r="C8" s="24">
        <v>60</v>
      </c>
      <c r="E8" s="25" t="s">
        <v>44</v>
      </c>
      <c r="F8" s="30">
        <f>(7.85+C8*(F7+7.85/C9))/1.414</f>
        <v>113.99146292180238</v>
      </c>
      <c r="G8" s="30">
        <f>(8.2+C8*(G7+8.2/C9))/1.414</f>
        <v>124.81056779147302</v>
      </c>
      <c r="H8" s="30">
        <f>(8.55+C8*(H7+8.55/C9))/1.414</f>
        <v>138.50411699333199</v>
      </c>
      <c r="K8" s="18" t="s">
        <v>42</v>
      </c>
    </row>
    <row r="9" spans="1:11" ht="18" x14ac:dyDescent="0.35">
      <c r="B9" s="21" t="s">
        <v>18</v>
      </c>
      <c r="C9" s="24">
        <v>15</v>
      </c>
      <c r="E9" s="25" t="s">
        <v>45</v>
      </c>
      <c r="F9" s="30">
        <f>(6.5+C8*(F7+6.5/C9))/1.414</f>
        <v>109.21777126692261</v>
      </c>
      <c r="G9" s="30">
        <f>(7+C8*(G7+7/C9))/1.414</f>
        <v>120.5672863204688</v>
      </c>
      <c r="H9" s="30">
        <f>(7.5+C8*(H7+7.5/C9))/1.414</f>
        <v>134.79124570620326</v>
      </c>
    </row>
    <row r="10" spans="1:11" ht="6.75" customHeight="1" x14ac:dyDescent="0.25">
      <c r="B10" s="25"/>
      <c r="C10" s="26"/>
      <c r="E10" s="25"/>
      <c r="F10" s="31"/>
      <c r="G10" s="31"/>
      <c r="H10" s="31"/>
    </row>
    <row r="11" spans="1:11" ht="36" x14ac:dyDescent="0.35">
      <c r="E11" s="28" t="s">
        <v>46</v>
      </c>
      <c r="F11" s="32"/>
      <c r="G11" s="32"/>
      <c r="H11" s="30">
        <f>(60+C8*(F7+60/C9))/1.414</f>
        <v>298.39740351586181</v>
      </c>
      <c r="K11" s="18" t="s">
        <v>30</v>
      </c>
    </row>
    <row r="12" spans="1:11" ht="18" x14ac:dyDescent="0.35">
      <c r="B12" s="18" t="s">
        <v>19</v>
      </c>
      <c r="K12" s="15" t="s">
        <v>31</v>
      </c>
    </row>
    <row r="13" spans="1:11" ht="18" x14ac:dyDescent="0.35">
      <c r="B13" s="15" t="s">
        <v>47</v>
      </c>
      <c r="E13" s="15" t="s">
        <v>48</v>
      </c>
      <c r="K13" s="29" t="s">
        <v>32</v>
      </c>
    </row>
    <row r="14" spans="1:11" ht="18" x14ac:dyDescent="0.35">
      <c r="B14" s="15" t="s">
        <v>37</v>
      </c>
      <c r="E14" s="15" t="s">
        <v>38</v>
      </c>
      <c r="K14" s="15" t="s">
        <v>33</v>
      </c>
    </row>
  </sheetData>
  <sheetProtection password="CF7A" sheet="1" objects="1" scenarios="1"/>
  <mergeCells count="1">
    <mergeCell ref="A1:H1"/>
  </mergeCells>
  <dataValidations count="1">
    <dataValidation type="whole" operator="lessThanOrEqual" allowBlank="1" showInputMessage="1" showErrorMessage="1" sqref="C7">
      <formula1>562</formula1>
    </dataValidation>
  </dataValidations>
  <pageMargins left="0.7" right="0.7" top="0.75" bottom="0.75" header="0.3" footer="0.3"/>
  <pageSetup orientation="portrait" r:id="rId1"/>
  <drawing r:id="rId2"/>
  <legacyDrawing r:id="rId3"/>
  <oleObjects>
    <mc:AlternateContent xmlns:mc="http://schemas.openxmlformats.org/markup-compatibility/2006">
      <mc:Choice Requires="x14">
        <oleObject progId="Visio.Drawing.15" shapeId="4098" r:id="rId4">
          <objectPr defaultSize="0" autoPict="0" r:id="rId5">
            <anchor moveWithCells="1">
              <from>
                <xdr:col>8</xdr:col>
                <xdr:colOff>38100</xdr:colOff>
                <xdr:row>0</xdr:row>
                <xdr:rowOff>66675</xdr:rowOff>
              </from>
              <to>
                <xdr:col>15</xdr:col>
                <xdr:colOff>276225</xdr:colOff>
                <xdr:row>5</xdr:row>
                <xdr:rowOff>57150</xdr:rowOff>
              </to>
            </anchor>
          </objectPr>
        </oleObject>
      </mc:Choice>
      <mc:Fallback>
        <oleObject progId="Visio.Drawing.15" shapeId="4098"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 and Revision History</vt:lpstr>
      <vt:lpstr>Voltage Thresholds DC</vt:lpstr>
      <vt:lpstr>Voltage Thresholds AC</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2018-03-01T19:52:17Z</dcterms:modified>
</cp:coreProperties>
</file>